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B14" i="1" l="1"/>
  <c r="C14" i="1"/>
  <c r="G31" i="1"/>
  <c r="H31" i="1" s="1"/>
  <c r="G30" i="1"/>
  <c r="H30" i="1" s="1"/>
  <c r="D30" i="1"/>
  <c r="C31" i="1"/>
  <c r="D31" i="1" s="1"/>
  <c r="C30" i="1"/>
  <c r="G29" i="1"/>
  <c r="G28" i="1"/>
  <c r="G27" i="1"/>
  <c r="C29" i="1"/>
  <c r="C27" i="1"/>
  <c r="C28" i="1"/>
  <c r="F32" i="1" l="1"/>
  <c r="H29" i="1"/>
  <c r="H28" i="1"/>
  <c r="H27" i="1"/>
  <c r="D29" i="1"/>
  <c r="D28" i="1"/>
  <c r="D27" i="1"/>
  <c r="B32" i="1"/>
  <c r="C15" i="1"/>
  <c r="B15" i="1"/>
  <c r="H32" i="1" l="1"/>
  <c r="G35" i="1" s="1"/>
  <c r="D32" i="1"/>
  <c r="C35" i="1" s="1"/>
</calcChain>
</file>

<file path=xl/sharedStrings.xml><?xml version="1.0" encoding="utf-8"?>
<sst xmlns="http://schemas.openxmlformats.org/spreadsheetml/2006/main" count="46" uniqueCount="36">
  <si>
    <t>Período</t>
  </si>
  <si>
    <t>Projeto A</t>
  </si>
  <si>
    <t>Projeto B</t>
  </si>
  <si>
    <t>Investimento</t>
  </si>
  <si>
    <t>ano1</t>
  </si>
  <si>
    <t>ano2</t>
  </si>
  <si>
    <t>ano3</t>
  </si>
  <si>
    <t>vpl = (vp1+vp2+vp3) - investimento</t>
  </si>
  <si>
    <t>vpl =</t>
  </si>
  <si>
    <t>PROJETO B</t>
  </si>
  <si>
    <t>PROJETO A</t>
  </si>
  <si>
    <t>Taxa ( / por 100)</t>
  </si>
  <si>
    <t>Rendimento =&gt;</t>
  </si>
  <si>
    <t>Taxa de retorno =&gt;</t>
  </si>
  <si>
    <t>Taxa de Retorno =</t>
  </si>
  <si>
    <t>Rendimento
--------------------
Investimento</t>
  </si>
  <si>
    <t>Obs.: Os dados desta questão NÃO são oriundos da questão anterior (acima)</t>
  </si>
  <si>
    <t>VPL = VF / (1+i)**n</t>
  </si>
  <si>
    <t>Rendimento</t>
  </si>
  <si>
    <t>dividido por (1+i)**n</t>
  </si>
  <si>
    <t>Se VPL &lt; 0 Rejeitar</t>
  </si>
  <si>
    <t>Se VPL = 0 Indiferente</t>
  </si>
  <si>
    <t>Se VPL &gt; 0 Aceitável</t>
  </si>
  <si>
    <t>Neste exercício a taxa será de 12%, logo, dividida por 100 será igual a 0,12 que será somado a constante 1, então 1,12</t>
  </si>
  <si>
    <t>Planilha de apoio ao Exercício de Fixação sobre Taxa de Retorno e VPL - By Profsergio.net</t>
  </si>
  <si>
    <t>Aplica-se as disciplinas presenciais: Empreendedorismo e Fundamentos de Projetos.</t>
  </si>
  <si>
    <t>VPL É A SIGLA PARA "VALOR PRESENTE LÍQUIDO"</t>
  </si>
  <si>
    <t>Período (ano)</t>
  </si>
  <si>
    <t>ano4</t>
  </si>
  <si>
    <t>ano5</t>
  </si>
  <si>
    <t>CÉLULAS NA COR CINZA ACEITAM ENTRADA DE DADOS... Você poderá digitar outros valores neles...</t>
  </si>
  <si>
    <t>Bons estudos!</t>
  </si>
  <si>
    <t>No VPL arredondamentos devem ser evitados ao máximo quando se tratar de taxas. Recomendo seis dígitos após a vírgula.</t>
  </si>
  <si>
    <r>
      <rPr>
        <b/>
        <sz val="11"/>
        <color theme="1"/>
        <rFont val="Calibri"/>
        <family val="2"/>
        <scheme val="minor"/>
      </rPr>
      <t>Onde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1"/>
        <color theme="1"/>
        <rFont val="Calibri"/>
        <family val="2"/>
        <scheme val="minor"/>
      </rPr>
      <t>vf</t>
    </r>
    <r>
      <rPr>
        <sz val="11"/>
        <color theme="1"/>
        <rFont val="Calibri"/>
        <family val="2"/>
        <scheme val="minor"/>
      </rPr>
      <t xml:space="preserve"> = valor futuro (faturamento ou rendimento); </t>
    </r>
    <r>
      <rPr>
        <b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= taxa definida pelo empreendedor;    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= ano ou período (expoente);  ** = potenciação.</t>
    </r>
  </si>
  <si>
    <t>www.profsergio.net</t>
  </si>
  <si>
    <t>Obs.: Há variadas formas de obter a taxa de retorno. Outra bastante comum é o ROI - Retorno Sobre o Investimento. (ROI = Lucro Líquido ÷ Total de Ativos)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</si>
</sst>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0000_-;\-* #,##0.0000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Trebuchet MS"/>
      <family val="2"/>
    </font>
    <font>
      <sz val="9"/>
      <color rgb="FF000000"/>
      <name val="Trebuchet MS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9"/>
      <color rgb="FF002060"/>
      <name val="Trebuchet MS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5"/>
      <color rgb="FFFF0000"/>
      <name val="Calibri"/>
      <family val="2"/>
      <scheme val="minor"/>
    </font>
    <font>
      <b/>
      <i/>
      <sz val="11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42">
    <xf numFmtId="0" fontId="0" fillId="0" borderId="0" xfId="0"/>
    <xf numFmtId="8" fontId="0" fillId="0" borderId="0" xfId="0" applyNumberFormat="1"/>
    <xf numFmtId="8" fontId="2" fillId="0" borderId="0" xfId="0" applyNumberFormat="1" applyFont="1"/>
    <xf numFmtId="0" fontId="2" fillId="0" borderId="0" xfId="0" applyFont="1"/>
    <xf numFmtId="10" fontId="2" fillId="0" borderId="0" xfId="0" applyNumberFormat="1" applyFont="1"/>
    <xf numFmtId="0" fontId="5" fillId="0" borderId="0" xfId="0" applyFont="1"/>
    <xf numFmtId="44" fontId="2" fillId="0" borderId="0" xfId="2" applyFont="1"/>
    <xf numFmtId="2" fontId="2" fillId="0" borderId="0" xfId="0" applyNumberFormat="1" applyFont="1" applyAlignment="1">
      <alignment horizontal="left"/>
    </xf>
    <xf numFmtId="0" fontId="7" fillId="0" borderId="0" xfId="0" applyFont="1"/>
    <xf numFmtId="0" fontId="8" fillId="0" borderId="0" xfId="0" applyFont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wrapText="1"/>
    </xf>
    <xf numFmtId="0" fontId="0" fillId="3" borderId="0" xfId="0" applyFill="1"/>
    <xf numFmtId="8" fontId="8" fillId="0" borderId="0" xfId="0" applyNumberFormat="1" applyFont="1"/>
    <xf numFmtId="2" fontId="8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0" fillId="3" borderId="0" xfId="0" applyFont="1" applyFill="1"/>
    <xf numFmtId="0" fontId="2" fillId="0" borderId="0" xfId="0" applyFont="1" applyFill="1" applyAlignment="1">
      <alignment vertical="center"/>
    </xf>
    <xf numFmtId="44" fontId="6" fillId="0" borderId="0" xfId="0" applyNumberFormat="1" applyFont="1"/>
    <xf numFmtId="0" fontId="11" fillId="0" borderId="0" xfId="0" applyFont="1"/>
    <xf numFmtId="0" fontId="0" fillId="0" borderId="0" xfId="0" applyFill="1"/>
    <xf numFmtId="0" fontId="0" fillId="5" borderId="0" xfId="0" applyFill="1"/>
    <xf numFmtId="0" fontId="10" fillId="5" borderId="0" xfId="0" applyFont="1" applyFill="1"/>
    <xf numFmtId="0" fontId="10" fillId="0" borderId="0" xfId="0" applyFont="1" applyFill="1"/>
    <xf numFmtId="164" fontId="4" fillId="6" borderId="0" xfId="1" applyNumberFormat="1" applyFont="1" applyFill="1" applyAlignment="1">
      <alignment vertical="center" wrapText="1"/>
    </xf>
    <xf numFmtId="44" fontId="0" fillId="6" borderId="0" xfId="2" applyFont="1" applyFill="1"/>
    <xf numFmtId="0" fontId="3" fillId="0" borderId="0" xfId="0" applyFont="1" applyFill="1" applyAlignment="1">
      <alignment horizontal="center" vertical="center" wrapText="1"/>
    </xf>
    <xf numFmtId="8" fontId="9" fillId="2" borderId="1" xfId="0" applyNumberFormat="1" applyFont="1" applyFill="1" applyBorder="1" applyAlignment="1" applyProtection="1">
      <alignment vertical="center" wrapText="1"/>
      <protection locked="0"/>
    </xf>
    <xf numFmtId="8" fontId="4" fillId="2" borderId="1" xfId="0" applyNumberFormat="1" applyFont="1" applyFill="1" applyBorder="1" applyAlignment="1" applyProtection="1">
      <alignment vertical="center" wrapText="1"/>
      <protection locked="0"/>
    </xf>
    <xf numFmtId="0" fontId="12" fillId="3" borderId="0" xfId="0" applyFont="1" applyFill="1"/>
    <xf numFmtId="0" fontId="13" fillId="5" borderId="0" xfId="0" applyFont="1" applyFill="1"/>
    <xf numFmtId="0" fontId="9" fillId="0" borderId="0" xfId="0" applyFont="1" applyFill="1" applyAlignment="1">
      <alignment horizontal="center" vertical="center" wrapText="1"/>
    </xf>
    <xf numFmtId="0" fontId="14" fillId="5" borderId="0" xfId="0" applyFont="1" applyFill="1"/>
    <xf numFmtId="0" fontId="15" fillId="5" borderId="0" xfId="0" applyFont="1" applyFill="1"/>
    <xf numFmtId="0" fontId="16" fillId="0" borderId="0" xfId="0" applyFont="1"/>
    <xf numFmtId="44" fontId="2" fillId="4" borderId="1" xfId="2" applyFont="1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17" fillId="0" borderId="0" xfId="3"/>
    <xf numFmtId="0" fontId="18" fillId="3" borderId="0" xfId="0" applyFont="1" applyFill="1"/>
    <xf numFmtId="0" fontId="19" fillId="3" borderId="0" xfId="0" applyFont="1" applyFill="1"/>
    <xf numFmtId="0" fontId="2" fillId="3" borderId="0" xfId="0" applyFont="1" applyFill="1" applyAlignment="1">
      <alignment horizontal="left" vertical="center"/>
    </xf>
  </cellXfs>
  <cellStyles count="4">
    <cellStyle name="Hiperlink" xfId="3" builtinId="8"/>
    <cellStyle name="Moeda" xfId="2" builtinId="4"/>
    <cellStyle name="Normal" xfId="0" builtinId="0"/>
    <cellStyle name="Vírgula" xfId="1" builtinId="3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ofsergio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zoomScale="145" zoomScaleNormal="145" workbookViewId="0">
      <selection activeCell="A2" sqref="A2"/>
    </sheetView>
  </sheetViews>
  <sheetFormatPr defaultRowHeight="15" x14ac:dyDescent="0.25"/>
  <cols>
    <col min="1" max="1" width="17.140625" customWidth="1"/>
    <col min="2" max="2" width="13.7109375" customWidth="1"/>
    <col min="3" max="3" width="15.42578125" customWidth="1"/>
    <col min="4" max="4" width="17.42578125" bestFit="1" customWidth="1"/>
    <col min="5" max="5" width="12.7109375" bestFit="1" customWidth="1"/>
    <col min="6" max="6" width="13.28515625" bestFit="1" customWidth="1"/>
    <col min="7" max="7" width="19.140625" customWidth="1"/>
    <col min="8" max="8" width="17.42578125" bestFit="1" customWidth="1"/>
    <col min="9" max="9" width="10.28515625" customWidth="1"/>
    <col min="10" max="10" width="15.5703125" customWidth="1"/>
    <col min="11" max="12" width="14.7109375" bestFit="1" customWidth="1"/>
  </cols>
  <sheetData>
    <row r="1" spans="1:10" ht="19.5" x14ac:dyDescent="0.3">
      <c r="A1" s="34" t="s">
        <v>24</v>
      </c>
      <c r="B1" s="22"/>
      <c r="C1" s="22"/>
      <c r="D1" s="22"/>
      <c r="E1" s="22"/>
      <c r="F1" s="22"/>
      <c r="G1" s="22"/>
      <c r="H1" s="22"/>
    </row>
    <row r="2" spans="1:10" ht="15.75" x14ac:dyDescent="0.25">
      <c r="A2" s="31" t="s">
        <v>25</v>
      </c>
      <c r="B2" s="23"/>
      <c r="C2" s="23"/>
      <c r="D2" s="23"/>
      <c r="E2" s="22"/>
      <c r="F2" s="22"/>
      <c r="G2" s="22"/>
      <c r="H2" s="22"/>
    </row>
    <row r="3" spans="1:10" ht="15.75" x14ac:dyDescent="0.25">
      <c r="A3" s="33" t="s">
        <v>30</v>
      </c>
      <c r="B3" s="23"/>
      <c r="C3" s="23"/>
      <c r="D3" s="23"/>
      <c r="E3" s="22"/>
      <c r="F3" s="22"/>
      <c r="G3" s="22"/>
      <c r="H3" s="22"/>
    </row>
    <row r="4" spans="1:10" s="21" customFormat="1" x14ac:dyDescent="0.25">
      <c r="A4" s="24"/>
      <c r="B4" s="24"/>
      <c r="C4" s="24"/>
      <c r="D4" s="24"/>
    </row>
    <row r="5" spans="1:10" ht="52.5" customHeight="1" x14ac:dyDescent="0.25">
      <c r="A5" s="10" t="s">
        <v>14</v>
      </c>
      <c r="B5" s="11" t="s">
        <v>15</v>
      </c>
      <c r="C5" s="12"/>
      <c r="D5" s="12"/>
      <c r="E5" s="12"/>
      <c r="F5" s="12"/>
      <c r="G5" s="12"/>
      <c r="H5" s="12"/>
      <c r="J5" s="7"/>
    </row>
    <row r="6" spans="1:10" ht="18.75" customHeight="1" x14ac:dyDescent="0.25">
      <c r="A6" s="40" t="s">
        <v>35</v>
      </c>
      <c r="B6" s="11"/>
      <c r="C6" s="12"/>
      <c r="D6" s="39"/>
      <c r="E6" s="12"/>
      <c r="F6" s="12"/>
      <c r="G6" s="12"/>
      <c r="H6" s="12"/>
      <c r="J6" s="7"/>
    </row>
    <row r="7" spans="1:10" ht="18" customHeight="1" x14ac:dyDescent="0.25">
      <c r="A7" s="27" t="s">
        <v>27</v>
      </c>
      <c r="B7" s="32" t="s">
        <v>1</v>
      </c>
      <c r="C7" s="32" t="s">
        <v>2</v>
      </c>
      <c r="D7" s="4"/>
    </row>
    <row r="8" spans="1:10" x14ac:dyDescent="0.25">
      <c r="A8" s="27" t="s">
        <v>3</v>
      </c>
      <c r="B8" s="28">
        <v>160000</v>
      </c>
      <c r="C8" s="28">
        <v>180000</v>
      </c>
    </row>
    <row r="9" spans="1:10" x14ac:dyDescent="0.25">
      <c r="A9" s="27">
        <v>1</v>
      </c>
      <c r="B9" s="29">
        <v>50000</v>
      </c>
      <c r="C9" s="29">
        <v>80000</v>
      </c>
      <c r="D9" s="1"/>
    </row>
    <row r="10" spans="1:10" x14ac:dyDescent="0.25">
      <c r="A10" s="27">
        <v>2</v>
      </c>
      <c r="B10" s="29">
        <v>60000</v>
      </c>
      <c r="C10" s="29">
        <v>100000</v>
      </c>
      <c r="D10" s="1"/>
    </row>
    <row r="11" spans="1:10" x14ac:dyDescent="0.25">
      <c r="A11" s="27">
        <v>3</v>
      </c>
      <c r="B11" s="29">
        <v>90000</v>
      </c>
      <c r="C11" s="29">
        <v>70000</v>
      </c>
      <c r="D11" s="1"/>
    </row>
    <row r="12" spans="1:10" x14ac:dyDescent="0.25">
      <c r="A12" s="27">
        <v>4</v>
      </c>
      <c r="B12" s="29"/>
      <c r="C12" s="29"/>
      <c r="D12" s="1"/>
    </row>
    <row r="13" spans="1:10" x14ac:dyDescent="0.25">
      <c r="A13" s="27">
        <v>5</v>
      </c>
      <c r="B13" s="29"/>
      <c r="C13" s="29"/>
      <c r="D13" s="1"/>
    </row>
    <row r="14" spans="1:10" x14ac:dyDescent="0.25">
      <c r="A14" s="16" t="s">
        <v>12</v>
      </c>
      <c r="B14" s="13">
        <f>SUM(B9:B13)</f>
        <v>200000</v>
      </c>
      <c r="C14" s="13">
        <f>SUM(C9:C13)</f>
        <v>250000</v>
      </c>
      <c r="D14" s="1"/>
    </row>
    <row r="15" spans="1:10" x14ac:dyDescent="0.25">
      <c r="A15" s="16" t="s">
        <v>13</v>
      </c>
      <c r="B15" s="9">
        <f>B14/B8</f>
        <v>1.25</v>
      </c>
      <c r="C15" s="14">
        <f>C14/C8</f>
        <v>1.3888888888888888</v>
      </c>
      <c r="D15" s="1"/>
    </row>
    <row r="17" spans="1:8" x14ac:dyDescent="0.25">
      <c r="C17" s="18"/>
    </row>
    <row r="18" spans="1:8" x14ac:dyDescent="0.25">
      <c r="A18" s="41" t="s">
        <v>17</v>
      </c>
      <c r="B18" s="41"/>
      <c r="C18" s="30" t="s">
        <v>26</v>
      </c>
      <c r="D18" s="12"/>
      <c r="E18" s="12"/>
      <c r="F18" s="12"/>
      <c r="G18" s="12"/>
      <c r="H18" s="12"/>
    </row>
    <row r="19" spans="1:8" x14ac:dyDescent="0.25">
      <c r="A19" s="17" t="s">
        <v>16</v>
      </c>
      <c r="B19" s="10"/>
      <c r="C19" s="12"/>
      <c r="D19" s="12"/>
      <c r="E19" s="12"/>
      <c r="F19" s="12"/>
      <c r="G19" s="12"/>
      <c r="H19" s="12"/>
    </row>
    <row r="20" spans="1:8" x14ac:dyDescent="0.25">
      <c r="A20" s="12" t="s">
        <v>33</v>
      </c>
      <c r="B20" s="10"/>
      <c r="C20" s="12"/>
      <c r="D20" s="12"/>
      <c r="E20" s="12"/>
      <c r="F20" s="12"/>
      <c r="G20" s="12"/>
      <c r="H20" s="12"/>
    </row>
    <row r="21" spans="1:8" x14ac:dyDescent="0.25">
      <c r="A21" s="17" t="s">
        <v>23</v>
      </c>
      <c r="B21" s="10"/>
      <c r="C21" s="12"/>
      <c r="D21" s="12"/>
      <c r="E21" s="12"/>
      <c r="F21" s="12"/>
      <c r="G21" s="12"/>
      <c r="H21" s="12"/>
    </row>
    <row r="22" spans="1:8" ht="17.25" customHeight="1" x14ac:dyDescent="0.25">
      <c r="A22" s="12" t="s">
        <v>32</v>
      </c>
      <c r="B22" s="10"/>
      <c r="C22" s="12"/>
      <c r="D22" s="12"/>
      <c r="E22" s="12"/>
      <c r="F22" s="12"/>
      <c r="G22" s="12"/>
      <c r="H22" s="12"/>
    </row>
    <row r="23" spans="1:8" x14ac:dyDescent="0.25">
      <c r="B23" s="9" t="s">
        <v>10</v>
      </c>
      <c r="C23" s="9"/>
      <c r="D23" s="9"/>
      <c r="E23" s="9"/>
      <c r="F23" s="9" t="s">
        <v>9</v>
      </c>
    </row>
    <row r="24" spans="1:8" x14ac:dyDescent="0.25">
      <c r="B24" s="3" t="s">
        <v>3</v>
      </c>
      <c r="C24" s="36">
        <v>160000</v>
      </c>
      <c r="F24" s="3" t="s">
        <v>3</v>
      </c>
      <c r="G24" s="36">
        <v>180000</v>
      </c>
    </row>
    <row r="25" spans="1:8" x14ac:dyDescent="0.25">
      <c r="B25" s="5" t="s">
        <v>11</v>
      </c>
      <c r="C25" s="37">
        <v>0.12</v>
      </c>
      <c r="F25" s="5" t="s">
        <v>11</v>
      </c>
      <c r="G25" s="37">
        <v>0.12</v>
      </c>
    </row>
    <row r="26" spans="1:8" x14ac:dyDescent="0.25">
      <c r="A26" s="16" t="s">
        <v>0</v>
      </c>
      <c r="B26" s="3" t="s">
        <v>18</v>
      </c>
      <c r="C26" t="s">
        <v>19</v>
      </c>
      <c r="F26" s="3" t="s">
        <v>18</v>
      </c>
      <c r="G26" t="s">
        <v>19</v>
      </c>
    </row>
    <row r="27" spans="1:8" x14ac:dyDescent="0.25">
      <c r="A27" s="15" t="s">
        <v>4</v>
      </c>
      <c r="B27" s="29">
        <v>50000</v>
      </c>
      <c r="C27" s="25">
        <f>(1+$C$25)^1</f>
        <v>1.1200000000000001</v>
      </c>
      <c r="D27" s="26">
        <f>B27/C27</f>
        <v>44642.857142857138</v>
      </c>
      <c r="F27" s="29">
        <v>80000</v>
      </c>
      <c r="G27" s="25">
        <f>(1+$G$25)^1</f>
        <v>1.1200000000000001</v>
      </c>
      <c r="H27" s="26">
        <f>F27/G27</f>
        <v>71428.57142857142</v>
      </c>
    </row>
    <row r="28" spans="1:8" x14ac:dyDescent="0.25">
      <c r="A28" s="15" t="s">
        <v>5</v>
      </c>
      <c r="B28" s="29">
        <v>60000</v>
      </c>
      <c r="C28" s="25">
        <f>(1+$C$25)^2</f>
        <v>1.2544000000000002</v>
      </c>
      <c r="D28" s="26">
        <f t="shared" ref="D28:D31" si="0">B28/C28</f>
        <v>47831.63265306122</v>
      </c>
      <c r="F28" s="29">
        <v>100000</v>
      </c>
      <c r="G28" s="25">
        <f>(1+$G$25)^2</f>
        <v>1.2544000000000002</v>
      </c>
      <c r="H28" s="26">
        <f t="shared" ref="H28:H31" si="1">F28/G28</f>
        <v>79719.387755102027</v>
      </c>
    </row>
    <row r="29" spans="1:8" x14ac:dyDescent="0.25">
      <c r="A29" s="15" t="s">
        <v>6</v>
      </c>
      <c r="B29" s="29">
        <v>90000</v>
      </c>
      <c r="C29" s="25">
        <f>(1+$C$25)^3</f>
        <v>1.4049280000000004</v>
      </c>
      <c r="D29" s="26">
        <f t="shared" si="0"/>
        <v>64060.222303206981</v>
      </c>
      <c r="F29" s="29">
        <v>70000</v>
      </c>
      <c r="G29" s="25">
        <f>(1+$G$25)^3</f>
        <v>1.4049280000000004</v>
      </c>
      <c r="H29" s="26">
        <f t="shared" si="1"/>
        <v>49824.617346938765</v>
      </c>
    </row>
    <row r="30" spans="1:8" x14ac:dyDescent="0.25">
      <c r="A30" s="15" t="s">
        <v>28</v>
      </c>
      <c r="B30" s="29"/>
      <c r="C30" s="25">
        <f>(1+$C$25)^4</f>
        <v>1.5735193600000004</v>
      </c>
      <c r="D30" s="26">
        <f t="shared" si="0"/>
        <v>0</v>
      </c>
      <c r="F30" s="29"/>
      <c r="G30" s="25">
        <f>(1+$G$25)^4</f>
        <v>1.5735193600000004</v>
      </c>
      <c r="H30" s="26">
        <f t="shared" si="1"/>
        <v>0</v>
      </c>
    </row>
    <row r="31" spans="1:8" x14ac:dyDescent="0.25">
      <c r="A31" s="15" t="s">
        <v>29</v>
      </c>
      <c r="B31" s="29"/>
      <c r="C31" s="25">
        <f>(1+$C$25)^5</f>
        <v>1.7623416832000005</v>
      </c>
      <c r="D31" s="26">
        <f t="shared" si="0"/>
        <v>0</v>
      </c>
      <c r="F31" s="29"/>
      <c r="G31" s="25">
        <f>(1+$G$25)^5</f>
        <v>1.7623416832000005</v>
      </c>
      <c r="H31" s="26">
        <f t="shared" si="1"/>
        <v>0</v>
      </c>
    </row>
    <row r="32" spans="1:8" x14ac:dyDescent="0.25">
      <c r="B32" s="2">
        <f>SUM(B27:B29)</f>
        <v>200000</v>
      </c>
      <c r="D32" s="6">
        <f>SUM(D27:D29)</f>
        <v>156534.71209912535</v>
      </c>
      <c r="F32" s="2">
        <f>SUM(F27:F29)</f>
        <v>250000</v>
      </c>
      <c r="H32" s="6">
        <f>SUM(H27:H29)</f>
        <v>200972.57653061219</v>
      </c>
    </row>
    <row r="34" spans="1:7" x14ac:dyDescent="0.25">
      <c r="B34" t="s">
        <v>7</v>
      </c>
      <c r="F34" t="s">
        <v>7</v>
      </c>
    </row>
    <row r="35" spans="1:7" x14ac:dyDescent="0.25">
      <c r="B35" t="s">
        <v>8</v>
      </c>
      <c r="C35" s="19">
        <f>D32-C24</f>
        <v>-3465.2879008746531</v>
      </c>
      <c r="F35" t="s">
        <v>8</v>
      </c>
      <c r="G35" s="19">
        <f>H32-G24</f>
        <v>20972.57653061219</v>
      </c>
    </row>
    <row r="36" spans="1:7" x14ac:dyDescent="0.25">
      <c r="B36" s="20" t="s">
        <v>20</v>
      </c>
      <c r="F36" s="20" t="s">
        <v>20</v>
      </c>
    </row>
    <row r="37" spans="1:7" x14ac:dyDescent="0.25">
      <c r="B37" t="s">
        <v>21</v>
      </c>
      <c r="F37" s="8" t="s">
        <v>21</v>
      </c>
    </row>
    <row r="38" spans="1:7" x14ac:dyDescent="0.25">
      <c r="B38" s="8" t="s">
        <v>22</v>
      </c>
      <c r="F38" s="8" t="s">
        <v>22</v>
      </c>
      <c r="G38" s="8"/>
    </row>
    <row r="40" spans="1:7" x14ac:dyDescent="0.25">
      <c r="A40" s="35" t="s">
        <v>31</v>
      </c>
    </row>
    <row r="42" spans="1:7" x14ac:dyDescent="0.25">
      <c r="A42" s="38" t="s">
        <v>34</v>
      </c>
    </row>
  </sheetData>
  <sheetProtection password="CA6C" sheet="1" objects="1" scenarios="1"/>
  <mergeCells count="1">
    <mergeCell ref="A18:B18"/>
  </mergeCells>
  <conditionalFormatting sqref="G35">
    <cfRule type="cellIs" dxfId="1" priority="2" operator="lessThan">
      <formula>0</formula>
    </cfRule>
  </conditionalFormatting>
  <conditionalFormatting sqref="C35">
    <cfRule type="cellIs" dxfId="0" priority="1" operator="lessThan">
      <formula>0</formula>
    </cfRule>
  </conditionalFormatting>
  <hyperlinks>
    <hyperlink ref="A42" r:id="rId1"/>
  </hyperlinks>
  <pageMargins left="0.511811024" right="0.511811024" top="0.78740157499999996" bottom="0.78740157499999996" header="0.31496062000000002" footer="0.31496062000000002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2013-10-16T17:08:07Z</dcterms:created>
  <dcterms:modified xsi:type="dcterms:W3CDTF">2013-10-19T11:25:37Z</dcterms:modified>
</cp:coreProperties>
</file>