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EC e CustoTotal profsergio ex1" sheetId="1" r:id="rId1"/>
    <sheet name="LEC e CustoTotal profsergio ex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profsergio.net</author>
  </authors>
  <commentList>
    <comment ref="A11" authorId="0">
      <text>
        <r>
          <rPr>
            <b/>
            <sz val="9"/>
            <rFont val="Tahoma"/>
            <family val="2"/>
          </rPr>
          <t>profsergio.net:</t>
        </r>
        <r>
          <rPr>
            <sz val="9"/>
            <rFont val="Tahoma"/>
            <family val="2"/>
          </rPr>
          <t xml:space="preserve">
Quantidades sugeridas pelo usuário. O LEC deve ser inserido entre elas...
</t>
        </r>
      </text>
    </comment>
    <comment ref="B11" authorId="0">
      <text>
        <r>
          <rPr>
            <b/>
            <sz val="9"/>
            <rFont val="Tahoma"/>
            <family val="2"/>
          </rPr>
          <t>profsergio.net:</t>
        </r>
        <r>
          <rPr>
            <sz val="9"/>
            <rFont val="Tahoma"/>
            <family val="2"/>
          </rPr>
          <t xml:space="preserve">
= (Qtd por encomenda / 2) x CM_Unitário
</t>
        </r>
      </text>
    </comment>
    <comment ref="C11" authorId="0">
      <text>
        <r>
          <rPr>
            <b/>
            <sz val="9"/>
            <rFont val="Tahoma"/>
            <family val="2"/>
          </rPr>
          <t>profsergio.net:</t>
        </r>
        <r>
          <rPr>
            <sz val="9"/>
            <rFont val="Tahoma"/>
            <family val="2"/>
          </rPr>
          <t xml:space="preserve">
profsergio.net:
= (D / Qtd_Encomendada) x CP</t>
        </r>
      </text>
    </comment>
  </commentList>
</comments>
</file>

<file path=xl/comments2.xml><?xml version="1.0" encoding="utf-8"?>
<comments xmlns="http://schemas.openxmlformats.org/spreadsheetml/2006/main">
  <authors>
    <author>profsergio.net</author>
  </authors>
  <commentList>
    <comment ref="A11" authorId="0">
      <text>
        <r>
          <rPr>
            <b/>
            <sz val="9"/>
            <rFont val="Tahoma"/>
            <family val="2"/>
          </rPr>
          <t>profsergio.net:</t>
        </r>
        <r>
          <rPr>
            <sz val="9"/>
            <rFont val="Tahoma"/>
            <family val="2"/>
          </rPr>
          <t xml:space="preserve">
Quantidades sugeridas pelo usuário. O LEC deve ser inserido entre elas...
</t>
        </r>
      </text>
    </comment>
    <comment ref="B11" authorId="0">
      <text>
        <r>
          <rPr>
            <b/>
            <sz val="9"/>
            <rFont val="Tahoma"/>
            <family val="2"/>
          </rPr>
          <t>profsergio.net:</t>
        </r>
        <r>
          <rPr>
            <sz val="9"/>
            <rFont val="Tahoma"/>
            <family val="2"/>
          </rPr>
          <t xml:space="preserve">
= (Qtd por encomenda / 2) x CM_Unitário
</t>
        </r>
      </text>
    </comment>
    <comment ref="C11" authorId="0">
      <text>
        <r>
          <rPr>
            <b/>
            <sz val="9"/>
            <rFont val="Tahoma"/>
            <family val="2"/>
          </rPr>
          <t>profsergio.net:</t>
        </r>
        <r>
          <rPr>
            <sz val="9"/>
            <rFont val="Tahoma"/>
            <family val="2"/>
          </rPr>
          <t xml:space="preserve">
profsergio.net:
= (D / Qtd_Encomendada) x CP</t>
        </r>
      </text>
    </comment>
  </commentList>
</comments>
</file>

<file path=xl/sharedStrings.xml><?xml version="1.0" encoding="utf-8"?>
<sst xmlns="http://schemas.openxmlformats.org/spreadsheetml/2006/main" count="46" uniqueCount="23">
  <si>
    <t>Curva do custo total em função da quantidade por encomenda</t>
  </si>
  <si>
    <t>Dados paramétricos:</t>
  </si>
  <si>
    <t>Encomenda</t>
  </si>
  <si>
    <t>Quantidade por</t>
  </si>
  <si>
    <t>Custo total</t>
  </si>
  <si>
    <t>Manter</t>
  </si>
  <si>
    <t xml:space="preserve">CM Custo de </t>
  </si>
  <si>
    <t>CP Custo por</t>
  </si>
  <si>
    <t>Pedido</t>
  </si>
  <si>
    <r>
      <t>(</t>
    </r>
    <r>
      <rPr>
        <b/>
        <sz val="10"/>
        <color indexed="10"/>
        <rFont val="Times New Roman"/>
        <family val="1"/>
      </rPr>
      <t>P</t>
    </r>
    <r>
      <rPr>
        <sz val="10"/>
        <rFont val="Times New Roman"/>
        <family val="1"/>
      </rPr>
      <t xml:space="preserve">) Período (em dias) = </t>
    </r>
  </si>
  <si>
    <r>
      <t>(</t>
    </r>
    <r>
      <rPr>
        <b/>
        <sz val="10"/>
        <color indexed="10"/>
        <rFont val="Times New Roman"/>
        <family val="1"/>
      </rPr>
      <t>D</t>
    </r>
    <r>
      <rPr>
        <sz val="10"/>
        <rFont val="Times New Roman"/>
        <family val="1"/>
      </rPr>
      <t>) Demanda anual em unidade =</t>
    </r>
  </si>
  <si>
    <r>
      <t>(</t>
    </r>
    <r>
      <rPr>
        <b/>
        <sz val="10"/>
        <color indexed="10"/>
        <rFont val="Times New Roman"/>
        <family val="1"/>
      </rPr>
      <t>CM</t>
    </r>
    <r>
      <rPr>
        <sz val="10"/>
        <rFont val="Times New Roman"/>
        <family val="1"/>
      </rPr>
      <t xml:space="preserve">) Custo unitário de manter o estoque = </t>
    </r>
  </si>
  <si>
    <r>
      <t>(</t>
    </r>
    <r>
      <rPr>
        <b/>
        <sz val="10"/>
        <color indexed="10"/>
        <rFont val="Times New Roman"/>
        <family val="1"/>
      </rPr>
      <t>CP</t>
    </r>
    <r>
      <rPr>
        <sz val="10"/>
        <rFont val="Times New Roman"/>
        <family val="1"/>
      </rPr>
      <t xml:space="preserve">) Custo por pedido = </t>
    </r>
  </si>
  <si>
    <t>By - www.profsergio.net</t>
  </si>
  <si>
    <t>Manter + Pedido</t>
  </si>
  <si>
    <t xml:space="preserve">Constata-se o LEC quando o Custo de Manter se iguala
ao Custo de Pedir como se vê acima no destaque amarelo... </t>
  </si>
  <si>
    <t>LEC = { RAIZ [ ( 2 x D x CP ) / CM ] }</t>
  </si>
  <si>
    <r>
      <t xml:space="preserve">Pedidos por período = </t>
    </r>
    <r>
      <rPr>
        <sz val="10"/>
        <color indexed="10"/>
        <rFont val="Arial"/>
        <family val="2"/>
      </rPr>
      <t>Demanda / LEC</t>
    </r>
  </si>
  <si>
    <r>
      <t xml:space="preserve">Inserir dados </t>
    </r>
    <r>
      <rPr>
        <b/>
        <sz val="9"/>
        <rFont val="Wingdings"/>
        <family val="0"/>
      </rPr>
      <t>â</t>
    </r>
  </si>
  <si>
    <r>
      <t>Intervalo entre pedidos =</t>
    </r>
    <r>
      <rPr>
        <sz val="10"/>
        <color indexed="10"/>
        <rFont val="Arial"/>
        <family val="2"/>
      </rPr>
      <t xml:space="preserve"> Periodo / Pedidos por período</t>
    </r>
  </si>
  <si>
    <r>
      <rPr>
        <b/>
        <sz val="11"/>
        <color indexed="10"/>
        <rFont val="Times New Roman"/>
        <family val="1"/>
      </rPr>
      <t>LEC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(quantitativo)</t>
    </r>
    <r>
      <rPr>
        <b/>
        <sz val="10"/>
        <color indexed="10"/>
        <rFont val="Times New Roman"/>
        <family val="1"/>
      </rPr>
      <t>........................................................................</t>
    </r>
  </si>
  <si>
    <t>LEC - Lote Econômico de Compras *</t>
  </si>
  <si>
    <t>* O LEC é conceituado como "a quantidade a ser comprada que vai minimizar os custos de estocagem e de pedidos".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</si>
</sst>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-416]dddd\,\ d&quot; de &quot;mmmm&quot; de &quot;yyyy"/>
    <numFmt numFmtId="194" formatCode="0.0"/>
    <numFmt numFmtId="195" formatCode="#,##0.000"/>
    <numFmt numFmtId="196" formatCode="#,##0.0"/>
  </numFmts>
  <fonts count="7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.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Times New Roman"/>
      <family val="1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b/>
      <sz val="11"/>
      <color indexed="30"/>
      <name val="Times New Roman"/>
      <family val="1"/>
    </font>
    <font>
      <sz val="9"/>
      <color indexed="30"/>
      <name val="Times New Roman"/>
      <family val="1"/>
    </font>
    <font>
      <b/>
      <sz val="10"/>
      <color indexed="10"/>
      <name val="Arial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Times New Roman"/>
      <family val="1"/>
    </font>
    <font>
      <b/>
      <sz val="10"/>
      <color theme="3"/>
      <name val="Times New Roman"/>
      <family val="1"/>
    </font>
    <font>
      <i/>
      <sz val="10"/>
      <color theme="3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63" fillId="6" borderId="0" xfId="44" applyFont="1" applyFill="1" applyAlignment="1" applyProtection="1">
      <alignment/>
      <protection locked="0"/>
    </xf>
    <xf numFmtId="0" fontId="64" fillId="6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65" fillId="6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0" fontId="66" fillId="34" borderId="0" xfId="0" applyNumberFormat="1" applyFont="1" applyFill="1" applyAlignment="1" applyProtection="1">
      <alignment horizontal="center"/>
      <protection locked="0"/>
    </xf>
    <xf numFmtId="4" fontId="66" fillId="34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" fontId="68" fillId="6" borderId="0" xfId="0" applyNumberFormat="1" applyFont="1" applyFill="1" applyAlignment="1" applyProtection="1">
      <alignment horizontal="left"/>
      <protection/>
    </xf>
    <xf numFmtId="4" fontId="64" fillId="6" borderId="0" xfId="0" applyNumberFormat="1" applyFont="1" applyFill="1" applyAlignment="1" applyProtection="1">
      <alignment horizontal="center"/>
      <protection/>
    </xf>
    <xf numFmtId="0" fontId="63" fillId="6" borderId="0" xfId="44" applyFont="1" applyFill="1" applyAlignment="1" applyProtection="1">
      <alignment/>
      <protection/>
    </xf>
    <xf numFmtId="0" fontId="64" fillId="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9" fillId="6" borderId="0" xfId="0" applyFont="1" applyFill="1" applyAlignment="1" applyProtection="1">
      <alignment/>
      <protection/>
    </xf>
    <xf numFmtId="4" fontId="65" fillId="6" borderId="0" xfId="0" applyNumberFormat="1" applyFont="1" applyFill="1" applyAlignment="1" applyProtection="1">
      <alignment horizontal="center"/>
      <protection/>
    </xf>
    <xf numFmtId="0" fontId="70" fillId="6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1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192" fontId="3" fillId="35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4" fontId="10" fillId="0" borderId="14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4" fontId="10" fillId="0" borderId="15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192" fontId="2" fillId="36" borderId="10" xfId="0" applyNumberFormat="1" applyFont="1" applyFill="1" applyBorder="1" applyAlignment="1" applyProtection="1">
      <alignment horizontal="center"/>
      <protection/>
    </xf>
    <xf numFmtId="4" fontId="2" fillId="36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/>
      <protection/>
    </xf>
    <xf numFmtId="0" fontId="72" fillId="0" borderId="11" xfId="0" applyFont="1" applyBorder="1" applyAlignment="1" applyProtection="1">
      <alignment/>
      <protection/>
    </xf>
    <xf numFmtId="4" fontId="73" fillId="0" borderId="12" xfId="0" applyNumberFormat="1" applyFont="1" applyBorder="1" applyAlignment="1" applyProtection="1">
      <alignment horizontal="center"/>
      <protection/>
    </xf>
    <xf numFmtId="2" fontId="3" fillId="36" borderId="13" xfId="0" applyNumberFormat="1" applyFont="1" applyFill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4" fontId="73" fillId="0" borderId="0" xfId="0" applyNumberFormat="1" applyFont="1" applyAlignment="1" applyProtection="1">
      <alignment horizontal="center"/>
      <protection/>
    </xf>
    <xf numFmtId="1" fontId="10" fillId="36" borderId="10" xfId="0" applyNumberFormat="1" applyFont="1" applyFill="1" applyBorder="1" applyAlignment="1" applyProtection="1">
      <alignment horizontal="center"/>
      <protection/>
    </xf>
    <xf numFmtId="0" fontId="67" fillId="0" borderId="0" xfId="0" applyFont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center"/>
      <protection/>
    </xf>
    <xf numFmtId="4" fontId="8" fillId="33" borderId="10" xfId="0" applyNumberFormat="1" applyFont="1" applyFill="1" applyBorder="1" applyAlignment="1" applyProtection="1">
      <alignment horizontal="center"/>
      <protection/>
    </xf>
    <xf numFmtId="4" fontId="10" fillId="36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Gráfico do Custo Total do Estoque</a:t>
            </a:r>
          </a:p>
        </c:rich>
      </c:tx>
      <c:layout>
        <c:manualLayout>
          <c:xMode val="factor"/>
          <c:yMode val="factor"/>
          <c:x val="-0.089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2175"/>
          <c:w val="0.5905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'LEC e CustoTotal profsergio ex1'!$B$11:$B$12</c:f>
              <c:strCache>
                <c:ptCount val="1"/>
                <c:pt idx="0">
                  <c:v>CM Custo de  Manter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'LEC e CustoTotal profsergio ex1'!$A$13:$A$19</c:f>
              <c:numCache/>
            </c:numRef>
          </c:xVal>
          <c:yVal>
            <c:numRef>
              <c:f>'LEC e CustoTotal profsergio ex1'!$B$13:$B$19</c:f>
              <c:numCache/>
            </c:numRef>
          </c:yVal>
          <c:smooth val="1"/>
        </c:ser>
        <c:ser>
          <c:idx val="1"/>
          <c:order val="1"/>
          <c:tx>
            <c:strRef>
              <c:f>'LEC e CustoTotal profsergio ex1'!$C$11:$C$12</c:f>
              <c:strCache>
                <c:ptCount val="1"/>
                <c:pt idx="0">
                  <c:v>CP Custo por Pedido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'LEC e CustoTotal profsergio ex1'!$A$13:$A$19</c:f>
              <c:numCache/>
            </c:numRef>
          </c:xVal>
          <c:yVal>
            <c:numRef>
              <c:f>'LEC e CustoTotal profsergio ex1'!$C$13:$C$19</c:f>
              <c:numCache/>
            </c:numRef>
          </c:yVal>
          <c:smooth val="1"/>
        </c:ser>
        <c:ser>
          <c:idx val="2"/>
          <c:order val="2"/>
          <c:tx>
            <c:strRef>
              <c:f>'LEC e CustoTotal profsergio ex1'!$D$11:$D$12</c:f>
              <c:strCache>
                <c:ptCount val="1"/>
                <c:pt idx="0">
                  <c:v>Custo total Manter + Pedido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'LEC e CustoTotal profsergio ex1'!$A$13:$A$19</c:f>
              <c:numCache/>
            </c:numRef>
          </c:xVal>
          <c:yVal>
            <c:numRef>
              <c:f>'LEC e CustoTotal profsergio ex1'!$D$13:$D$19</c:f>
              <c:numCache/>
            </c:numRef>
          </c:yVal>
          <c:smooth val="1"/>
        </c:ser>
        <c:axId val="51061361"/>
        <c:axId val="56899066"/>
      </c:scatterChart>
      <c:val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Quantidades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 val="autoZero"/>
        <c:crossBetween val="midCat"/>
        <c:dispUnits/>
      </c:valAx>
      <c:valAx>
        <c:axId val="56899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Custo Total (R$)</a:t>
                </a:r>
              </a:p>
            </c:rich>
          </c:tx>
          <c:layout>
            <c:manualLayout>
              <c:xMode val="factor"/>
              <c:yMode val="factor"/>
              <c:x val="-0.02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 val="autoZero"/>
        <c:crossBetween val="midCat"/>
        <c:dispUnits/>
      </c:valAx>
      <c:spPr>
        <a:solidFill>
          <a:srgbClr val="C6D9F1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41425"/>
          <c:w val="0.3305"/>
          <c:h val="0.153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Gráfico do Custo Total do Estoque</a:t>
            </a:r>
          </a:p>
        </c:rich>
      </c:tx>
      <c:layout>
        <c:manualLayout>
          <c:xMode val="factor"/>
          <c:yMode val="factor"/>
          <c:x val="-0.089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225"/>
          <c:w val="0.5895"/>
          <c:h val="0.7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'LEC e CustoTotal profsergio ex2'!$B$11:$B$12</c:f>
              <c:strCache>
                <c:ptCount val="1"/>
                <c:pt idx="0">
                  <c:v>CM Custo de  Manter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'LEC e CustoTotal profsergio ex2'!$A$13:$A$19</c:f>
              <c:numCache/>
            </c:numRef>
          </c:xVal>
          <c:yVal>
            <c:numRef>
              <c:f>'LEC e CustoTotal profsergio ex2'!$B$13:$B$19</c:f>
              <c:numCache/>
            </c:numRef>
          </c:yVal>
          <c:smooth val="1"/>
        </c:ser>
        <c:ser>
          <c:idx val="1"/>
          <c:order val="1"/>
          <c:tx>
            <c:strRef>
              <c:f>'LEC e CustoTotal profsergio ex2'!$C$11:$C$12</c:f>
              <c:strCache>
                <c:ptCount val="1"/>
                <c:pt idx="0">
                  <c:v>CP Custo por Pedido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'LEC e CustoTotal profsergio ex2'!$A$13:$A$19</c:f>
              <c:numCache/>
            </c:numRef>
          </c:xVal>
          <c:yVal>
            <c:numRef>
              <c:f>'LEC e CustoTotal profsergio ex2'!$C$13:$C$19</c:f>
              <c:numCache/>
            </c:numRef>
          </c:yVal>
          <c:smooth val="1"/>
        </c:ser>
        <c:ser>
          <c:idx val="2"/>
          <c:order val="2"/>
          <c:tx>
            <c:strRef>
              <c:f>'LEC e CustoTotal profsergio ex2'!$D$11:$D$12</c:f>
              <c:strCache>
                <c:ptCount val="1"/>
                <c:pt idx="0">
                  <c:v>Custo total Manter + Pedido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'LEC e CustoTotal profsergio ex2'!$A$13:$A$19</c:f>
              <c:numCache/>
            </c:numRef>
          </c:xVal>
          <c:yVal>
            <c:numRef>
              <c:f>'LEC e CustoTotal profsergio ex2'!$D$13:$D$19</c:f>
              <c:numCache/>
            </c:numRef>
          </c:yVal>
          <c:smooth val="1"/>
        </c:ser>
        <c:axId val="42329547"/>
        <c:axId val="45421604"/>
      </c:scatterChart>
      <c:val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Quantidades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 val="autoZero"/>
        <c:crossBetween val="midCat"/>
        <c:dispUnits/>
      </c:valAx>
      <c:valAx>
        <c:axId val="4542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Custo Total (R$)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crossBetween val="midCat"/>
        <c:dispUnits/>
      </c:valAx>
      <c:spPr>
        <a:solidFill>
          <a:srgbClr val="C6D9F1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41425"/>
          <c:w val="0.3305"/>
          <c:h val="0.153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28575</xdr:rowOff>
    </xdr:from>
    <xdr:to>
      <xdr:col>14</xdr:col>
      <xdr:colOff>19050</xdr:colOff>
      <xdr:row>24</xdr:row>
      <xdr:rowOff>47625</xdr:rowOff>
    </xdr:to>
    <xdr:graphicFrame>
      <xdr:nvGraphicFramePr>
        <xdr:cNvPr id="1" name="Gráfico 1"/>
        <xdr:cNvGraphicFramePr/>
      </xdr:nvGraphicFramePr>
      <xdr:xfrm>
        <a:off x="4543425" y="28575"/>
        <a:ext cx="58197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342900</xdr:colOff>
      <xdr:row>28</xdr:row>
      <xdr:rowOff>104775</xdr:rowOff>
    </xdr:from>
    <xdr:to>
      <xdr:col>2</xdr:col>
      <xdr:colOff>219075</xdr:colOff>
      <xdr:row>34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991100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28575</xdr:rowOff>
    </xdr:from>
    <xdr:to>
      <xdr:col>14</xdr:col>
      <xdr:colOff>19050</xdr:colOff>
      <xdr:row>24</xdr:row>
      <xdr:rowOff>47625</xdr:rowOff>
    </xdr:to>
    <xdr:graphicFrame>
      <xdr:nvGraphicFramePr>
        <xdr:cNvPr id="1" name="Gráfico 1"/>
        <xdr:cNvGraphicFramePr/>
      </xdr:nvGraphicFramePr>
      <xdr:xfrm>
        <a:off x="4543425" y="28575"/>
        <a:ext cx="58197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409575</xdr:colOff>
      <xdr:row>28</xdr:row>
      <xdr:rowOff>28575</xdr:rowOff>
    </xdr:from>
    <xdr:to>
      <xdr:col>2</xdr:col>
      <xdr:colOff>285750</xdr:colOff>
      <xdr:row>33</xdr:row>
      <xdr:rowOff>104775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4914900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ergio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ergio.ne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30" zoomScaleNormal="130" zoomScalePageLayoutView="0" workbookViewId="0" topLeftCell="A1">
      <selection activeCell="G32" sqref="G32"/>
    </sheetView>
  </sheetViews>
  <sheetFormatPr defaultColWidth="9.140625" defaultRowHeight="12.75"/>
  <cols>
    <col min="1" max="1" width="13.7109375" style="0" customWidth="1"/>
    <col min="2" max="2" width="14.57421875" style="1" customWidth="1"/>
    <col min="3" max="3" width="19.00390625" style="1" customWidth="1"/>
    <col min="4" max="4" width="15.57421875" style="1" customWidth="1"/>
    <col min="5" max="5" width="5.421875" style="0" customWidth="1"/>
    <col min="6" max="6" width="13.7109375" style="0" customWidth="1"/>
  </cols>
  <sheetData>
    <row r="1" spans="1:13" ht="15">
      <c r="A1" s="16" t="s">
        <v>21</v>
      </c>
      <c r="B1" s="17"/>
      <c r="C1" s="17"/>
      <c r="D1" s="2" t="s">
        <v>13</v>
      </c>
      <c r="E1" s="3"/>
      <c r="F1" s="4"/>
      <c r="G1" s="4"/>
      <c r="H1" s="4"/>
      <c r="I1" s="4"/>
      <c r="J1" s="4"/>
      <c r="K1" s="4"/>
      <c r="L1" s="4"/>
      <c r="M1" s="4"/>
    </row>
    <row r="2" spans="1:13" ht="14.25">
      <c r="A2" s="21" t="s">
        <v>0</v>
      </c>
      <c r="B2" s="22"/>
      <c r="C2" s="22"/>
      <c r="D2" s="5"/>
      <c r="E2" s="3"/>
      <c r="F2" s="4"/>
      <c r="G2" s="4"/>
      <c r="H2" s="4"/>
      <c r="I2" s="4"/>
      <c r="J2" s="4"/>
      <c r="K2" s="4"/>
      <c r="L2" s="4"/>
      <c r="M2" s="4"/>
    </row>
    <row r="3" spans="1:13" ht="14.25">
      <c r="A3" s="23" t="s">
        <v>16</v>
      </c>
      <c r="B3" s="22"/>
      <c r="C3" s="22"/>
      <c r="D3" s="5"/>
      <c r="E3" s="3"/>
      <c r="F3" s="4"/>
      <c r="G3" s="4"/>
      <c r="H3" s="4"/>
      <c r="I3" s="4"/>
      <c r="J3" s="4"/>
      <c r="K3" s="4"/>
      <c r="L3" s="4"/>
      <c r="M3" s="4"/>
    </row>
    <row r="4" spans="1:13" ht="14.25">
      <c r="A4" s="24" t="s">
        <v>1</v>
      </c>
      <c r="B4" s="25"/>
      <c r="C4" s="25"/>
      <c r="D4" s="7" t="s">
        <v>18</v>
      </c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27" t="s">
        <v>9</v>
      </c>
      <c r="B5" s="25"/>
      <c r="C5" s="25"/>
      <c r="D5" s="8">
        <v>360</v>
      </c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7" t="s">
        <v>10</v>
      </c>
      <c r="B6" s="25"/>
      <c r="C6" s="25"/>
      <c r="D6" s="8">
        <v>1000</v>
      </c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7" t="s">
        <v>11</v>
      </c>
      <c r="B7" s="25"/>
      <c r="C7" s="25"/>
      <c r="D7" s="9">
        <v>1.5</v>
      </c>
      <c r="E7" s="4"/>
      <c r="F7" s="4"/>
      <c r="G7" s="4"/>
      <c r="H7" s="4"/>
      <c r="I7" s="4"/>
      <c r="J7" s="4"/>
      <c r="K7" s="4"/>
      <c r="L7" s="4"/>
      <c r="M7" s="4"/>
    </row>
    <row r="8" spans="1:13" ht="13.5" thickBot="1">
      <c r="A8" s="27" t="s">
        <v>12</v>
      </c>
      <c r="B8" s="25"/>
      <c r="C8" s="25"/>
      <c r="D8" s="9">
        <v>20</v>
      </c>
      <c r="E8" s="4"/>
      <c r="F8" s="4"/>
      <c r="G8" s="4"/>
      <c r="H8" s="4"/>
      <c r="I8" s="4"/>
      <c r="J8" s="4"/>
      <c r="K8" s="4"/>
      <c r="L8" s="4"/>
      <c r="M8" s="4"/>
    </row>
    <row r="9" spans="1:13" ht="15" thickBot="1">
      <c r="A9" s="28" t="s">
        <v>20</v>
      </c>
      <c r="B9" s="29"/>
      <c r="C9" s="30"/>
      <c r="D9" s="31">
        <f>SQRT(2*D6*D8/D7)</f>
        <v>163.29931618554522</v>
      </c>
      <c r="E9" s="4"/>
      <c r="F9" s="4"/>
      <c r="G9" s="4"/>
      <c r="H9" s="4"/>
      <c r="I9" s="4"/>
      <c r="J9" s="4"/>
      <c r="K9" s="4"/>
      <c r="L9" s="4"/>
      <c r="M9" s="4"/>
    </row>
    <row r="10" spans="1:13" ht="13.5" thickBot="1">
      <c r="A10" s="10"/>
      <c r="B10" s="6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33" t="s">
        <v>3</v>
      </c>
      <c r="B11" s="34" t="s">
        <v>6</v>
      </c>
      <c r="C11" s="34" t="s">
        <v>7</v>
      </c>
      <c r="D11" s="34" t="s">
        <v>4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35" t="s">
        <v>2</v>
      </c>
      <c r="B12" s="36" t="s">
        <v>5</v>
      </c>
      <c r="C12" s="36" t="s">
        <v>8</v>
      </c>
      <c r="D12" s="36" t="s">
        <v>14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4">
        <v>100</v>
      </c>
      <c r="B13" s="50">
        <f>(A13/2)*$D$7</f>
        <v>75</v>
      </c>
      <c r="C13" s="50">
        <f aca="true" t="shared" si="0" ref="C13:C19">($D$6/A13)*$D$8</f>
        <v>200</v>
      </c>
      <c r="D13" s="50">
        <f>B13+C13</f>
        <v>275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8">
        <f>D9</f>
        <v>163.29931618554522</v>
      </c>
      <c r="B14" s="52">
        <f aca="true" t="shared" si="1" ref="B14:B19">(A14/2)*$D$7</f>
        <v>122.47448713915892</v>
      </c>
      <c r="C14" s="52">
        <f t="shared" si="0"/>
        <v>122.47448713915888</v>
      </c>
      <c r="D14" s="52">
        <f aca="true" t="shared" si="2" ref="D14:D19">B14+C14</f>
        <v>244.9489742783178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14">
        <v>300</v>
      </c>
      <c r="B15" s="50">
        <f t="shared" si="1"/>
        <v>225</v>
      </c>
      <c r="C15" s="50">
        <f t="shared" si="0"/>
        <v>66.66666666666667</v>
      </c>
      <c r="D15" s="50">
        <f t="shared" si="2"/>
        <v>291.6666666666667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14">
        <v>450</v>
      </c>
      <c r="B16" s="50">
        <f t="shared" si="1"/>
        <v>337.5</v>
      </c>
      <c r="C16" s="50">
        <f t="shared" si="0"/>
        <v>44.44444444444444</v>
      </c>
      <c r="D16" s="50">
        <f t="shared" si="2"/>
        <v>381.94444444444446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15">
        <v>600</v>
      </c>
      <c r="B17" s="51">
        <f t="shared" si="1"/>
        <v>450</v>
      </c>
      <c r="C17" s="51">
        <f t="shared" si="0"/>
        <v>33.333333333333336</v>
      </c>
      <c r="D17" s="51">
        <f t="shared" si="2"/>
        <v>483.3333333333333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14">
        <v>900</v>
      </c>
      <c r="B18" s="50">
        <f t="shared" si="1"/>
        <v>675</v>
      </c>
      <c r="C18" s="50">
        <f t="shared" si="0"/>
        <v>22.22222222222222</v>
      </c>
      <c r="D18" s="50">
        <f t="shared" si="2"/>
        <v>697.2222222222222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14">
        <v>1800</v>
      </c>
      <c r="B19" s="50">
        <f t="shared" si="1"/>
        <v>1350</v>
      </c>
      <c r="C19" s="50">
        <f t="shared" si="0"/>
        <v>11.11111111111111</v>
      </c>
      <c r="D19" s="50">
        <f t="shared" si="2"/>
        <v>1361.111111111111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11"/>
      <c r="C20" s="11"/>
      <c r="D20" s="11"/>
      <c r="E20" s="4"/>
      <c r="F20" s="4"/>
      <c r="G20" s="4"/>
      <c r="H20" s="4"/>
      <c r="I20" s="4"/>
      <c r="J20" s="4"/>
      <c r="K20" s="4"/>
      <c r="L20" s="4"/>
      <c r="M20" s="4"/>
    </row>
    <row r="21" spans="1:13" ht="27" customHeight="1">
      <c r="A21" s="41" t="s">
        <v>15</v>
      </c>
      <c r="B21" s="42"/>
      <c r="C21" s="42"/>
      <c r="D21" s="42"/>
      <c r="E21" s="20"/>
      <c r="F21" s="20"/>
      <c r="G21" s="20"/>
      <c r="H21" s="20"/>
      <c r="I21" s="20"/>
      <c r="J21" s="4"/>
      <c r="K21" s="4"/>
      <c r="L21" s="4"/>
      <c r="M21" s="4"/>
    </row>
    <row r="22" spans="1:13" ht="13.5" thickBot="1">
      <c r="A22" s="20"/>
      <c r="B22" s="40"/>
      <c r="C22" s="40"/>
      <c r="D22" s="40"/>
      <c r="E22" s="20"/>
      <c r="F22" s="20"/>
      <c r="G22" s="20"/>
      <c r="H22" s="20"/>
      <c r="I22" s="20"/>
      <c r="J22" s="4"/>
      <c r="K22" s="4"/>
      <c r="L22" s="4"/>
      <c r="M22" s="4"/>
    </row>
    <row r="23" spans="1:13" ht="13.5" thickBot="1">
      <c r="A23" s="43" t="s">
        <v>17</v>
      </c>
      <c r="B23" s="44"/>
      <c r="C23" s="44"/>
      <c r="D23" s="45">
        <f>D6/D9</f>
        <v>6.123724356957944</v>
      </c>
      <c r="E23" s="20"/>
      <c r="F23" s="20"/>
      <c r="G23" s="20"/>
      <c r="H23" s="20"/>
      <c r="I23" s="20"/>
      <c r="J23" s="4"/>
      <c r="K23" s="4"/>
      <c r="L23" s="4"/>
      <c r="M23" s="4"/>
    </row>
    <row r="24" spans="1:13" ht="13.5" thickBot="1">
      <c r="A24" s="46"/>
      <c r="B24" s="47"/>
      <c r="C24" s="47"/>
      <c r="D24" s="47"/>
      <c r="E24" s="20"/>
      <c r="F24" s="20"/>
      <c r="G24" s="20"/>
      <c r="H24" s="20"/>
      <c r="I24" s="20"/>
      <c r="J24" s="4"/>
      <c r="K24" s="4"/>
      <c r="L24" s="4"/>
      <c r="M24" s="4"/>
    </row>
    <row r="25" spans="1:13" ht="13.5" thickBot="1">
      <c r="A25" s="43" t="s">
        <v>19</v>
      </c>
      <c r="B25" s="44"/>
      <c r="C25" s="44"/>
      <c r="D25" s="45">
        <f>D5/D23</f>
        <v>58.78775382679628</v>
      </c>
      <c r="E25" s="20"/>
      <c r="F25" s="20"/>
      <c r="G25" s="20"/>
      <c r="H25" s="20"/>
      <c r="I25" s="20"/>
      <c r="J25" s="4"/>
      <c r="K25" s="4"/>
      <c r="L25" s="4"/>
      <c r="M25" s="4"/>
    </row>
    <row r="26" spans="1:13" ht="12.75">
      <c r="A26" s="20"/>
      <c r="B26" s="40"/>
      <c r="C26" s="40"/>
      <c r="D26" s="40"/>
      <c r="E26" s="20"/>
      <c r="F26" s="20"/>
      <c r="G26" s="20"/>
      <c r="H26" s="20"/>
      <c r="I26" s="20"/>
      <c r="J26" s="4"/>
      <c r="K26" s="4"/>
      <c r="L26" s="4"/>
      <c r="M26" s="4"/>
    </row>
    <row r="27" spans="1:13" ht="12.75">
      <c r="A27" s="49" t="s">
        <v>22</v>
      </c>
      <c r="B27" s="40"/>
      <c r="C27" s="40"/>
      <c r="D27" s="40"/>
      <c r="E27" s="20"/>
      <c r="F27" s="20"/>
      <c r="G27" s="20"/>
      <c r="H27" s="20"/>
      <c r="I27" s="20"/>
      <c r="J27" s="4"/>
      <c r="K27" s="4"/>
      <c r="L27" s="4"/>
      <c r="M27" s="4"/>
    </row>
    <row r="28" spans="1:13" ht="12.75">
      <c r="A28" s="4"/>
      <c r="B28" s="11"/>
      <c r="C28" s="11"/>
      <c r="D28" s="11"/>
      <c r="E28" s="4"/>
      <c r="F28" s="4"/>
      <c r="G28" s="4"/>
      <c r="H28" s="4"/>
      <c r="I28" s="4"/>
      <c r="J28" s="4"/>
      <c r="K28" s="4"/>
      <c r="L28" s="4"/>
      <c r="M28" s="4"/>
    </row>
    <row r="30" ht="12.75"/>
    <row r="31" ht="12.75"/>
    <row r="32" ht="12.75"/>
    <row r="33" ht="12.75"/>
    <row r="34" ht="12.75"/>
  </sheetData>
  <sheetProtection password="CA6C" sheet="1"/>
  <mergeCells count="1">
    <mergeCell ref="A21:D21"/>
  </mergeCells>
  <hyperlinks>
    <hyperlink ref="D1" r:id="rId1" display="www.profsergio.net"/>
  </hyperlinks>
  <printOptions/>
  <pageMargins left="0.787401575" right="0.787401575" top="0.984251969" bottom="0.984251969" header="0.492125985" footer="0.492125985"/>
  <pageSetup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30" zoomScaleNormal="130" zoomScalePageLayoutView="0" workbookViewId="0" topLeftCell="A16">
      <selection activeCell="C32" sqref="C32"/>
    </sheetView>
  </sheetViews>
  <sheetFormatPr defaultColWidth="9.140625" defaultRowHeight="12.75"/>
  <cols>
    <col min="1" max="1" width="13.7109375" style="0" customWidth="1"/>
    <col min="2" max="2" width="14.57421875" style="1" customWidth="1"/>
    <col min="3" max="3" width="19.00390625" style="1" customWidth="1"/>
    <col min="4" max="4" width="15.57421875" style="1" customWidth="1"/>
    <col min="5" max="5" width="5.421875" style="0" customWidth="1"/>
    <col min="6" max="6" width="13.7109375" style="0" customWidth="1"/>
  </cols>
  <sheetData>
    <row r="1" spans="1:13" ht="15">
      <c r="A1" s="16" t="s">
        <v>21</v>
      </c>
      <c r="B1" s="17"/>
      <c r="C1" s="17"/>
      <c r="D1" s="18" t="s">
        <v>13</v>
      </c>
      <c r="E1" s="19"/>
      <c r="F1" s="20"/>
      <c r="G1" s="20"/>
      <c r="H1" s="20"/>
      <c r="I1" s="20"/>
      <c r="J1" s="20"/>
      <c r="K1" s="20"/>
      <c r="L1" s="20"/>
      <c r="M1" s="20"/>
    </row>
    <row r="2" spans="1:13" ht="14.25">
      <c r="A2" s="21" t="s">
        <v>0</v>
      </c>
      <c r="B2" s="22"/>
      <c r="C2" s="22"/>
      <c r="D2" s="22"/>
      <c r="E2" s="19"/>
      <c r="F2" s="20"/>
      <c r="G2" s="20"/>
      <c r="H2" s="20"/>
      <c r="I2" s="20"/>
      <c r="J2" s="20"/>
      <c r="K2" s="20"/>
      <c r="L2" s="20"/>
      <c r="M2" s="20"/>
    </row>
    <row r="3" spans="1:13" ht="14.25">
      <c r="A3" s="23" t="s">
        <v>16</v>
      </c>
      <c r="B3" s="22"/>
      <c r="C3" s="22"/>
      <c r="D3" s="22"/>
      <c r="E3" s="19"/>
      <c r="F3" s="20"/>
      <c r="G3" s="20"/>
      <c r="H3" s="20"/>
      <c r="I3" s="20"/>
      <c r="J3" s="20"/>
      <c r="K3" s="20"/>
      <c r="L3" s="20"/>
      <c r="M3" s="20"/>
    </row>
    <row r="4" spans="1:13" ht="14.25">
      <c r="A4" s="24" t="s">
        <v>1</v>
      </c>
      <c r="B4" s="25"/>
      <c r="C4" s="25"/>
      <c r="D4" s="26" t="s">
        <v>18</v>
      </c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7" t="s">
        <v>9</v>
      </c>
      <c r="B5" s="25"/>
      <c r="C5" s="25"/>
      <c r="D5" s="8">
        <v>360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27" t="s">
        <v>10</v>
      </c>
      <c r="B6" s="25"/>
      <c r="C6" s="25"/>
      <c r="D6" s="8">
        <v>40000</v>
      </c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7" t="s">
        <v>11</v>
      </c>
      <c r="B7" s="25"/>
      <c r="C7" s="25"/>
      <c r="D7" s="9">
        <v>0.3</v>
      </c>
      <c r="E7" s="20"/>
      <c r="F7" s="20"/>
      <c r="G7" s="20"/>
      <c r="H7" s="20"/>
      <c r="I7" s="20"/>
      <c r="J7" s="20"/>
      <c r="K7" s="20"/>
      <c r="L7" s="20"/>
      <c r="M7" s="20"/>
    </row>
    <row r="8" spans="1:13" ht="13.5" thickBot="1">
      <c r="A8" s="27" t="s">
        <v>12</v>
      </c>
      <c r="B8" s="25"/>
      <c r="C8" s="25"/>
      <c r="D8" s="9">
        <v>30</v>
      </c>
      <c r="E8" s="20"/>
      <c r="F8" s="20"/>
      <c r="G8" s="20"/>
      <c r="H8" s="20"/>
      <c r="I8" s="20"/>
      <c r="J8" s="20"/>
      <c r="K8" s="20"/>
      <c r="L8" s="20"/>
      <c r="M8" s="20"/>
    </row>
    <row r="9" spans="1:13" ht="15" thickBot="1">
      <c r="A9" s="28" t="s">
        <v>20</v>
      </c>
      <c r="B9" s="29"/>
      <c r="C9" s="30"/>
      <c r="D9" s="31">
        <f>SQRT(2*D6*D8/D7)</f>
        <v>2828.42712474619</v>
      </c>
      <c r="E9" s="20"/>
      <c r="F9" s="20"/>
      <c r="G9" s="20"/>
      <c r="H9" s="20"/>
      <c r="I9" s="20"/>
      <c r="J9" s="20"/>
      <c r="K9" s="20"/>
      <c r="L9" s="20"/>
      <c r="M9" s="20"/>
    </row>
    <row r="10" spans="1:13" ht="13.5" thickBot="1">
      <c r="A10" s="32"/>
      <c r="B10" s="25"/>
      <c r="C10" s="25"/>
      <c r="D10" s="25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33" t="s">
        <v>3</v>
      </c>
      <c r="B11" s="34" t="s">
        <v>6</v>
      </c>
      <c r="C11" s="34" t="s">
        <v>7</v>
      </c>
      <c r="D11" s="34" t="s">
        <v>4</v>
      </c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2.75">
      <c r="A12" s="35" t="s">
        <v>2</v>
      </c>
      <c r="B12" s="36" t="s">
        <v>5</v>
      </c>
      <c r="C12" s="36" t="s">
        <v>8</v>
      </c>
      <c r="D12" s="36" t="s">
        <v>14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.75">
      <c r="A13" s="13">
        <v>1000</v>
      </c>
      <c r="B13" s="37">
        <f>(A13/2)*$D$7</f>
        <v>150</v>
      </c>
      <c r="C13" s="37">
        <f>($D$6/A13)*$D$8</f>
        <v>1200</v>
      </c>
      <c r="D13" s="37">
        <f>B13+C13</f>
        <v>1350</v>
      </c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2.75">
      <c r="A14" s="13">
        <v>1500</v>
      </c>
      <c r="B14" s="37">
        <f aca="true" t="shared" si="0" ref="B14:B19">(A14/2)*$D$7</f>
        <v>225</v>
      </c>
      <c r="C14" s="37">
        <f aca="true" t="shared" si="1" ref="C14:C19">($D$6/A14)*$D$8</f>
        <v>800</v>
      </c>
      <c r="D14" s="37">
        <f aca="true" t="shared" si="2" ref="D14:D19">B14+C14</f>
        <v>1025</v>
      </c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3">
        <v>2000</v>
      </c>
      <c r="B15" s="37">
        <f t="shared" si="0"/>
        <v>300</v>
      </c>
      <c r="C15" s="37">
        <f t="shared" si="1"/>
        <v>600</v>
      </c>
      <c r="D15" s="37">
        <f t="shared" si="2"/>
        <v>900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.75">
      <c r="A16" s="13">
        <v>2500</v>
      </c>
      <c r="B16" s="37">
        <f t="shared" si="0"/>
        <v>375</v>
      </c>
      <c r="C16" s="37">
        <f t="shared" si="1"/>
        <v>480</v>
      </c>
      <c r="D16" s="37">
        <f t="shared" si="2"/>
        <v>855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.75">
      <c r="A17" s="38">
        <f>D9</f>
        <v>2828.42712474619</v>
      </c>
      <c r="B17" s="39">
        <f t="shared" si="0"/>
        <v>424.26406871192853</v>
      </c>
      <c r="C17" s="39">
        <f t="shared" si="1"/>
        <v>424.2640687119285</v>
      </c>
      <c r="D17" s="39">
        <f t="shared" si="2"/>
        <v>848.5281374238571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2.75">
      <c r="A18" s="13">
        <v>3000</v>
      </c>
      <c r="B18" s="37">
        <f t="shared" si="0"/>
        <v>450</v>
      </c>
      <c r="C18" s="37">
        <f t="shared" si="1"/>
        <v>400</v>
      </c>
      <c r="D18" s="37">
        <f t="shared" si="2"/>
        <v>850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2.75">
      <c r="A19" s="13">
        <v>3500</v>
      </c>
      <c r="B19" s="37">
        <f t="shared" si="0"/>
        <v>525</v>
      </c>
      <c r="C19" s="37">
        <f t="shared" si="1"/>
        <v>342.8571428571429</v>
      </c>
      <c r="D19" s="37">
        <f t="shared" si="2"/>
        <v>867.8571428571429</v>
      </c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2.75">
      <c r="A20" s="20"/>
      <c r="B20" s="40"/>
      <c r="C20" s="40"/>
      <c r="D20" s="4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7" customHeight="1">
      <c r="A21" s="41" t="s">
        <v>15</v>
      </c>
      <c r="B21" s="42"/>
      <c r="C21" s="42"/>
      <c r="D21" s="42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3.5" thickBot="1">
      <c r="A22" s="20"/>
      <c r="B22" s="40"/>
      <c r="C22" s="40"/>
      <c r="D22" s="4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3.5" thickBot="1">
      <c r="A23" s="43" t="s">
        <v>17</v>
      </c>
      <c r="B23" s="44"/>
      <c r="C23" s="44"/>
      <c r="D23" s="45">
        <f>D6/D9</f>
        <v>14.14213562373095</v>
      </c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3.5" thickBot="1">
      <c r="A24" s="46"/>
      <c r="B24" s="47"/>
      <c r="C24" s="47"/>
      <c r="D24" s="47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3.5" thickBot="1">
      <c r="A25" s="43" t="s">
        <v>19</v>
      </c>
      <c r="B25" s="44"/>
      <c r="C25" s="44"/>
      <c r="D25" s="45">
        <f>D5/D23</f>
        <v>25.455844122715714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4"/>
      <c r="B26" s="11"/>
      <c r="C26" s="11"/>
      <c r="D26" s="11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12" t="s">
        <v>22</v>
      </c>
      <c r="B27" s="11"/>
      <c r="C27" s="11"/>
      <c r="D27" s="11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11"/>
      <c r="C28" s="11"/>
      <c r="D28" s="11"/>
      <c r="E28" s="4"/>
      <c r="F28" s="4"/>
      <c r="G28" s="4"/>
      <c r="H28" s="4"/>
      <c r="I28" s="4"/>
      <c r="J28" s="4"/>
      <c r="K28" s="4"/>
      <c r="L28" s="4"/>
      <c r="M28" s="4"/>
    </row>
    <row r="30" ht="12.75"/>
    <row r="31" ht="12.75"/>
    <row r="32" ht="12.75"/>
    <row r="33" ht="12.75"/>
  </sheetData>
  <sheetProtection password="CA6C" sheet="1"/>
  <mergeCells count="1">
    <mergeCell ref="A21:D21"/>
  </mergeCells>
  <hyperlinks>
    <hyperlink ref="D1" r:id="rId1" display="www.profsergio.net"/>
  </hyperlinks>
  <printOptions/>
  <pageMargins left="0.787401575" right="0.787401575" top="0.984251969" bottom="0.984251969" header="0.492125985" footer="0.492125985"/>
  <pageSetup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Profsergio.net</dc:creator>
  <cp:keywords/>
  <dc:description/>
  <cp:lastModifiedBy>profsergio.net</cp:lastModifiedBy>
  <cp:lastPrinted>2014-05-13T22:11:22Z</cp:lastPrinted>
  <dcterms:created xsi:type="dcterms:W3CDTF">2003-10-15T19:34:43Z</dcterms:created>
  <dcterms:modified xsi:type="dcterms:W3CDTF">2014-05-15T18:31:29Z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